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2" windowHeight="11760" activeTab="0"/>
  </bookViews>
  <sheets>
    <sheet name="Лист2 (2)" sheetId="1" r:id="rId1"/>
  </sheets>
  <definedNames/>
  <calcPr fullCalcOnLoad="1"/>
</workbook>
</file>

<file path=xl/sharedStrings.xml><?xml version="1.0" encoding="utf-8"?>
<sst xmlns="http://schemas.openxmlformats.org/spreadsheetml/2006/main" count="105" uniqueCount="102">
  <si>
    <t>Диспетчеризация лифтов</t>
  </si>
  <si>
    <t xml:space="preserve">№п/п </t>
  </si>
  <si>
    <t>Работы по главам</t>
  </si>
  <si>
    <t>Расшифровка</t>
  </si>
  <si>
    <t>Глава 1. Основные объекты строительства</t>
  </si>
  <si>
    <t>Заполнение проемов</t>
  </si>
  <si>
    <t>Окна и балконные двери</t>
  </si>
  <si>
    <t>Отделка</t>
  </si>
  <si>
    <t>Места общего пользования</t>
  </si>
  <si>
    <t>Вентиляция</t>
  </si>
  <si>
    <t>Канализация бытовая</t>
  </si>
  <si>
    <t>Отопление</t>
  </si>
  <si>
    <t>Холодное и горячее водоснабжение</t>
  </si>
  <si>
    <t>Пожаротушение</t>
  </si>
  <si>
    <t>Электротехнические работы</t>
  </si>
  <si>
    <t>Домофон</t>
  </si>
  <si>
    <t>Система коллективного приема телевидения</t>
  </si>
  <si>
    <t>Телефонизация</t>
  </si>
  <si>
    <t>Итого по главе 1.</t>
  </si>
  <si>
    <t>Глава 2.</t>
  </si>
  <si>
    <t>Объекты энергетического хозяйства</t>
  </si>
  <si>
    <t>Наружное освещение</t>
  </si>
  <si>
    <t>Итого по главе 2.</t>
  </si>
  <si>
    <t>Глава 3.</t>
  </si>
  <si>
    <t>Объекты транспортного хозяйства</t>
  </si>
  <si>
    <t>Проезды и тротуары</t>
  </si>
  <si>
    <t>Асфальтобетонные работы</t>
  </si>
  <si>
    <t>Итого по главе 3.</t>
  </si>
  <si>
    <t>Глава 4.</t>
  </si>
  <si>
    <t>Наружные сети и сооружения водоснабжения</t>
  </si>
  <si>
    <t>Насосная станция 3-го подъема</t>
  </si>
  <si>
    <t>ИТП</t>
  </si>
  <si>
    <t>Итого по главе 4.</t>
  </si>
  <si>
    <t>Глава 5.</t>
  </si>
  <si>
    <t>Благоустройство и озеленение</t>
  </si>
  <si>
    <t>Благоустройство и озеленение территории</t>
  </si>
  <si>
    <t>Итого по главе 5.</t>
  </si>
  <si>
    <t>Итого по главам 1-5</t>
  </si>
  <si>
    <t>Ст-ть руб., в т.ч. НДС-18%</t>
  </si>
  <si>
    <t>БТИ</t>
  </si>
  <si>
    <t>Теплотрасса ДУ=200</t>
  </si>
  <si>
    <t>Водоснабжение и водоотведение</t>
  </si>
  <si>
    <t>Прокладка кабеля связи</t>
  </si>
  <si>
    <t>Ст-ть за 1 кв.м.</t>
  </si>
  <si>
    <t>Из средств целевых взносов дольщиков</t>
  </si>
  <si>
    <t>Из средств бюджета г. Железнодорожный</t>
  </si>
  <si>
    <t>ИТОГО:</t>
  </si>
  <si>
    <t>Всего по смете:</t>
  </si>
  <si>
    <t>Август</t>
  </si>
  <si>
    <t>Сентябрь</t>
  </si>
  <si>
    <t>октябрь</t>
  </si>
  <si>
    <t>ноябрь</t>
  </si>
  <si>
    <t>декабрь</t>
  </si>
  <si>
    <t xml:space="preserve">Электроснабжение:Прокладка КЛ-10 кВ от проектируемой ТП до ТП 613 </t>
  </si>
  <si>
    <t>Прокладка КЛ-10 кВ от РП-695 до ТП-613, от ТП-613 до ТП-651</t>
  </si>
  <si>
    <t>первичная инвентаризация произведена</t>
  </si>
  <si>
    <t>Проведение строительной экспертизы  (работы выполнены)</t>
  </si>
  <si>
    <t>Перерегистрация (юридический адрес ТСЖ)</t>
  </si>
  <si>
    <t>Эксплутационные расходы, в т.ч.:</t>
  </si>
  <si>
    <t>Источник финансирования:</t>
  </si>
  <si>
    <t>Госпошлина (в т.ч. рег.палата 15 тыс. руб.)</t>
  </si>
  <si>
    <t>Оформление, согласование и сдача работ 5%</t>
  </si>
  <si>
    <t>Срок выполнения СМР</t>
  </si>
  <si>
    <t>В счет зад-ти Администрации г.Железнодорожный перед ООО "С.М.А. Модерн Индустрия"</t>
  </si>
  <si>
    <t>Укрупненная смета/график  финансирования/выполнения  строительно-монтажных работ для завершения строительства 7-ми секционного многоэтажного дома по адресу: МО, г. Железнодорожный, ул. Пионерская</t>
  </si>
  <si>
    <t>Расчетно-кассовое обслуживание банка (март-декабрь)</t>
  </si>
  <si>
    <t>Содержание ТСЖ (мобильная связь, кураторы+правление, период:август-декабрь) 9чел.*1500 руб.+ почтовые расходы (рассылка заказных писем- офиц.уведомлений о доплате неплательщикам):</t>
  </si>
  <si>
    <t>Площадь жилых помещений (по данным БТИ):</t>
  </si>
  <si>
    <t>Площадь нежилых помещений (по данным БТИ):</t>
  </si>
  <si>
    <r>
      <t xml:space="preserve">Примечание </t>
    </r>
    <r>
      <rPr>
        <b/>
        <sz val="11"/>
        <rFont val="Arial Cyr"/>
        <family val="0"/>
      </rPr>
      <t>**</t>
    </r>
  </si>
  <si>
    <t>В укрупненной смете на финансирование СМР не включены следующие работы: электротехнические работы по квартирам, цем.стяжка в квартирах, остекление лоджий</t>
  </si>
  <si>
    <t>Охрана объекта (2чел/60 000руб.*5мес.)</t>
  </si>
  <si>
    <t>Начальник участка (40 000руб.*5мес.)</t>
  </si>
  <si>
    <t>Электричество (средний мес.расход; период август-декабрь)150 000руб.*5мес.)</t>
  </si>
  <si>
    <t>Теплоснабжение (ориентировочный расход 130 000руб. *3мес. сентябрь-декабрь)</t>
  </si>
  <si>
    <t>1.2.</t>
  </si>
  <si>
    <r>
      <t xml:space="preserve">Примечание </t>
    </r>
    <r>
      <rPr>
        <b/>
        <sz val="11"/>
        <rFont val="Arial Cyr"/>
        <family val="0"/>
      </rPr>
      <t>*</t>
    </r>
  </si>
  <si>
    <t>1.1.</t>
  </si>
  <si>
    <t>1.3.</t>
  </si>
  <si>
    <t>1.3.1.</t>
  </si>
  <si>
    <t>1.3.2.</t>
  </si>
  <si>
    <t>1.3.3.</t>
  </si>
  <si>
    <t>1.3.4.</t>
  </si>
  <si>
    <t>1.3.5.</t>
  </si>
  <si>
    <t>1.3.6.</t>
  </si>
  <si>
    <t>1.3.7.</t>
  </si>
  <si>
    <t>1.3.8.</t>
  </si>
  <si>
    <t>1.3.9.</t>
  </si>
  <si>
    <t>2.1.</t>
  </si>
  <si>
    <t>3.1.</t>
  </si>
  <si>
    <t>4.1.</t>
  </si>
  <si>
    <t>4.2.</t>
  </si>
  <si>
    <t>4.3.</t>
  </si>
  <si>
    <t>4.4.</t>
  </si>
  <si>
    <t>4.5.</t>
  </si>
  <si>
    <t>4.6.</t>
  </si>
  <si>
    <t>4.7.</t>
  </si>
  <si>
    <t>5.1.</t>
  </si>
  <si>
    <t>Работы не вошедшие в отчет независимой экспертизы:</t>
  </si>
  <si>
    <t>Лифты (сумма по договору между ООО "Лифтмонтажсервис" и ООО "С.М.А. Модерн Индустрия"+резерв на удорожание):</t>
  </si>
  <si>
    <r>
      <t xml:space="preserve">В смете от 15.07.2010 представлен полный расчет стоимости СМР для завершения строительства жилого многоквартирного дома по адресу: МО, г. Железнодорожный, ул. Пионерская, с учетом смет от 07.03.10, 18.04.10. Расчет размера целевого взноса производится следующим образом:  2 322,00 руб. </t>
    </r>
    <r>
      <rPr>
        <b/>
        <sz val="12"/>
        <rFont val="Arial"/>
        <family val="2"/>
      </rPr>
      <t>* на количество квадратных метров</t>
    </r>
    <r>
      <rPr>
        <sz val="12"/>
        <rFont val="Arial"/>
        <family val="2"/>
      </rPr>
      <t xml:space="preserve">, согласно данных БТИ (площадь квартиры, после обмеров БТИ  можно уточнить в шахматке) </t>
    </r>
    <r>
      <rPr>
        <b/>
        <sz val="12"/>
        <rFont val="Arial"/>
        <family val="2"/>
      </rPr>
      <t xml:space="preserve">минус  ранее </t>
    </r>
    <r>
      <rPr>
        <sz val="12"/>
        <rFont val="Arial"/>
        <family val="2"/>
      </rPr>
      <t>осуществленные платежи по сметам.</t>
    </r>
  </si>
  <si>
    <t>Инженерно-технологические системы и оборудование для функционирования здания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</si>
</sst>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</numFmts>
  <fonts count="29"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name val="Arial Cyr"/>
      <family val="0"/>
    </font>
    <font>
      <b/>
      <sz val="11"/>
      <name val="Arial Cyr"/>
      <family val="0"/>
    </font>
    <font>
      <i/>
      <sz val="11"/>
      <name val="Arial"/>
      <family val="2"/>
    </font>
    <font>
      <i/>
      <sz val="11"/>
      <name val="Arial Cyr"/>
      <family val="0"/>
    </font>
    <font>
      <b/>
      <i/>
      <sz val="11"/>
      <name val="Arial"/>
      <family val="2"/>
    </font>
    <font>
      <b/>
      <sz val="13"/>
      <name val="Arial"/>
      <family val="2"/>
    </font>
    <font>
      <sz val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71">
    <xf numFmtId="0" fontId="0" fillId="0" borderId="0" xfId="0" applyAlignment="1">
      <alignment/>
    </xf>
    <xf numFmtId="0" fontId="20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/>
    </xf>
    <xf numFmtId="0" fontId="20" fillId="0" borderId="10" xfId="0" applyFont="1" applyFill="1" applyBorder="1" applyAlignment="1">
      <alignment vertical="center"/>
    </xf>
    <xf numFmtId="0" fontId="20" fillId="0" borderId="10" xfId="0" applyFont="1" applyFill="1" applyBorder="1" applyAlignment="1">
      <alignment horizontal="center" vertical="center" wrapText="1"/>
    </xf>
    <xf numFmtId="4" fontId="20" fillId="0" borderId="10" xfId="0" applyNumberFormat="1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/>
    </xf>
    <xf numFmtId="49" fontId="20" fillId="0" borderId="10" xfId="0" applyNumberFormat="1" applyFont="1" applyFill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center" vertical="center" wrapText="1"/>
    </xf>
    <xf numFmtId="49" fontId="23" fillId="0" borderId="10" xfId="0" applyNumberFormat="1" applyFont="1" applyFill="1" applyBorder="1" applyAlignment="1">
      <alignment horizontal="center" vertical="center" wrapText="1"/>
    </xf>
    <xf numFmtId="49" fontId="23" fillId="0" borderId="0" xfId="0" applyNumberFormat="1" applyFont="1" applyFill="1" applyBorder="1" applyAlignment="1">
      <alignment horizontal="center" vertical="center" wrapText="1"/>
    </xf>
    <xf numFmtId="49" fontId="22" fillId="0" borderId="0" xfId="0" applyNumberFormat="1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vertical="center"/>
    </xf>
    <xf numFmtId="4" fontId="20" fillId="0" borderId="11" xfId="0" applyNumberFormat="1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/>
    </xf>
    <xf numFmtId="0" fontId="22" fillId="0" borderId="11" xfId="0" applyFont="1" applyFill="1" applyBorder="1" applyAlignment="1">
      <alignment/>
    </xf>
    <xf numFmtId="0" fontId="22" fillId="0" borderId="0" xfId="0" applyFont="1" applyFill="1" applyAlignment="1">
      <alignment/>
    </xf>
    <xf numFmtId="4" fontId="20" fillId="0" borderId="10" xfId="0" applyNumberFormat="1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/>
    </xf>
    <xf numFmtId="0" fontId="22" fillId="0" borderId="10" xfId="0" applyFont="1" applyFill="1" applyBorder="1" applyAlignment="1">
      <alignment/>
    </xf>
    <xf numFmtId="0" fontId="20" fillId="0" borderId="0" xfId="0" applyFont="1" applyFill="1" applyAlignment="1">
      <alignment vertical="center"/>
    </xf>
    <xf numFmtId="0" fontId="22" fillId="15" borderId="13" xfId="0" applyFont="1" applyFill="1" applyBorder="1" applyAlignment="1">
      <alignment/>
    </xf>
    <xf numFmtId="0" fontId="22" fillId="15" borderId="10" xfId="0" applyFont="1" applyFill="1" applyBorder="1" applyAlignment="1">
      <alignment/>
    </xf>
    <xf numFmtId="0" fontId="24" fillId="0" borderId="10" xfId="0" applyFont="1" applyFill="1" applyBorder="1" applyAlignment="1">
      <alignment vertical="center"/>
    </xf>
    <xf numFmtId="0" fontId="20" fillId="0" borderId="13" xfId="0" applyFont="1" applyFill="1" applyBorder="1" applyAlignment="1">
      <alignment vertical="center"/>
    </xf>
    <xf numFmtId="4" fontId="24" fillId="0" borderId="10" xfId="0" applyNumberFormat="1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vertical="center"/>
    </xf>
    <xf numFmtId="4" fontId="21" fillId="0" borderId="10" xfId="0" applyNumberFormat="1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vertical="center"/>
    </xf>
    <xf numFmtId="0" fontId="20" fillId="0" borderId="10" xfId="0" applyFont="1" applyFill="1" applyBorder="1" applyAlignment="1">
      <alignment vertical="center" wrapText="1"/>
    </xf>
    <xf numFmtId="4" fontId="20" fillId="0" borderId="0" xfId="0" applyNumberFormat="1" applyFont="1" applyFill="1" applyAlignment="1">
      <alignment horizontal="center" vertical="center"/>
    </xf>
    <xf numFmtId="0" fontId="24" fillId="0" borderId="10" xfId="0" applyFont="1" applyFill="1" applyBorder="1" applyAlignment="1">
      <alignment horizontal="right" vertical="center"/>
    </xf>
    <xf numFmtId="0" fontId="21" fillId="0" borderId="10" xfId="0" applyFont="1" applyFill="1" applyBorder="1" applyAlignment="1">
      <alignment horizontal="right" vertical="center"/>
    </xf>
    <xf numFmtId="4" fontId="26" fillId="0" borderId="10" xfId="0" applyNumberFormat="1" applyFont="1" applyFill="1" applyBorder="1" applyAlignment="1">
      <alignment horizontal="center" vertical="center"/>
    </xf>
    <xf numFmtId="4" fontId="27" fillId="0" borderId="10" xfId="0" applyNumberFormat="1" applyFont="1" applyFill="1" applyBorder="1" applyAlignment="1">
      <alignment horizontal="center" vertical="center"/>
    </xf>
    <xf numFmtId="4" fontId="19" fillId="0" borderId="10" xfId="0" applyNumberFormat="1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left" vertical="center"/>
    </xf>
    <xf numFmtId="4" fontId="21" fillId="0" borderId="0" xfId="0" applyNumberFormat="1" applyFont="1" applyFill="1" applyBorder="1" applyAlignment="1">
      <alignment vertical="justify" wrapText="1"/>
    </xf>
    <xf numFmtId="0" fontId="19" fillId="0" borderId="10" xfId="0" applyFont="1" applyFill="1" applyBorder="1" applyAlignment="1">
      <alignment horizontal="right" vertical="center"/>
    </xf>
    <xf numFmtId="0" fontId="27" fillId="0" borderId="10" xfId="0" applyFont="1" applyFill="1" applyBorder="1" applyAlignment="1">
      <alignment horizontal="right" vertical="center"/>
    </xf>
    <xf numFmtId="0" fontId="20" fillId="0" borderId="10" xfId="0" applyFont="1" applyFill="1" applyBorder="1" applyAlignment="1">
      <alignment horizontal="right" vertical="center"/>
    </xf>
    <xf numFmtId="49" fontId="20" fillId="0" borderId="0" xfId="0" applyNumberFormat="1" applyFont="1" applyFill="1" applyBorder="1" applyAlignment="1">
      <alignment vertical="center"/>
    </xf>
    <xf numFmtId="49" fontId="21" fillId="0" borderId="11" xfId="0" applyNumberFormat="1" applyFont="1" applyFill="1" applyBorder="1" applyAlignment="1">
      <alignment vertical="center"/>
    </xf>
    <xf numFmtId="49" fontId="20" fillId="0" borderId="10" xfId="0" applyNumberFormat="1" applyFont="1" applyFill="1" applyBorder="1" applyAlignment="1">
      <alignment vertical="center"/>
    </xf>
    <xf numFmtId="49" fontId="21" fillId="0" borderId="10" xfId="0" applyNumberFormat="1" applyFont="1" applyFill="1" applyBorder="1" applyAlignment="1">
      <alignment vertical="center"/>
    </xf>
    <xf numFmtId="49" fontId="20" fillId="0" borderId="0" xfId="0" applyNumberFormat="1" applyFont="1" applyFill="1" applyAlignment="1">
      <alignment vertical="center"/>
    </xf>
    <xf numFmtId="0" fontId="24" fillId="0" borderId="14" xfId="0" applyFont="1" applyFill="1" applyBorder="1" applyAlignment="1">
      <alignment vertical="center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center" wrapText="1"/>
    </xf>
    <xf numFmtId="4" fontId="21" fillId="0" borderId="0" xfId="0" applyNumberFormat="1" applyFont="1" applyFill="1" applyBorder="1" applyAlignment="1">
      <alignment horizontal="left" vertical="justify" wrapText="1"/>
    </xf>
    <xf numFmtId="0" fontId="24" fillId="0" borderId="14" xfId="0" applyFont="1" applyFill="1" applyBorder="1" applyAlignment="1">
      <alignment horizontal="left" vertical="center" wrapText="1"/>
    </xf>
    <xf numFmtId="0" fontId="24" fillId="0" borderId="13" xfId="0" applyFont="1" applyFill="1" applyBorder="1" applyAlignment="1">
      <alignment horizontal="left" vertical="center" wrapText="1"/>
    </xf>
    <xf numFmtId="4" fontId="20" fillId="0" borderId="0" xfId="0" applyNumberFormat="1" applyFont="1" applyFill="1" applyBorder="1" applyAlignment="1">
      <alignment horizontal="left" vertical="justify" wrapText="1"/>
    </xf>
    <xf numFmtId="0" fontId="20" fillId="0" borderId="14" xfId="0" applyFont="1" applyFill="1" applyBorder="1" applyAlignment="1">
      <alignment horizontal="right" vertical="center"/>
    </xf>
    <xf numFmtId="0" fontId="20" fillId="0" borderId="13" xfId="0" applyFont="1" applyFill="1" applyBorder="1" applyAlignment="1">
      <alignment horizontal="right" vertical="center"/>
    </xf>
    <xf numFmtId="0" fontId="21" fillId="0" borderId="14" xfId="0" applyFont="1" applyFill="1" applyBorder="1" applyAlignment="1">
      <alignment horizontal="right" vertical="center"/>
    </xf>
    <xf numFmtId="0" fontId="21" fillId="0" borderId="13" xfId="0" applyFont="1" applyFill="1" applyBorder="1" applyAlignment="1">
      <alignment horizontal="right" vertical="center"/>
    </xf>
    <xf numFmtId="0" fontId="20" fillId="0" borderId="14" xfId="0" applyFont="1" applyFill="1" applyBorder="1" applyAlignment="1">
      <alignment horizontal="left" vertical="center"/>
    </xf>
    <xf numFmtId="0" fontId="20" fillId="0" borderId="13" xfId="0" applyFont="1" applyFill="1" applyBorder="1" applyAlignment="1">
      <alignment horizontal="left" vertical="center"/>
    </xf>
    <xf numFmtId="0" fontId="20" fillId="0" borderId="14" xfId="0" applyFont="1" applyFill="1" applyBorder="1" applyAlignment="1">
      <alignment horizontal="right" vertical="center" wrapText="1"/>
    </xf>
    <xf numFmtId="0" fontId="20" fillId="0" borderId="13" xfId="0" applyFont="1" applyFill="1" applyBorder="1" applyAlignment="1">
      <alignment horizontal="right" vertical="center" wrapText="1"/>
    </xf>
    <xf numFmtId="0" fontId="24" fillId="0" borderId="14" xfId="0" applyFont="1" applyFill="1" applyBorder="1" applyAlignment="1">
      <alignment horizontal="right" vertical="center" wrapText="1"/>
    </xf>
    <xf numFmtId="0" fontId="24" fillId="0" borderId="13" xfId="0" applyFont="1" applyFill="1" applyBorder="1" applyAlignment="1">
      <alignment horizontal="right" vertical="center" wrapText="1"/>
    </xf>
    <xf numFmtId="0" fontId="24" fillId="0" borderId="15" xfId="0" applyFont="1" applyFill="1" applyBorder="1" applyAlignment="1">
      <alignment horizontal="right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1" fillId="0" borderId="16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/>
    </xf>
    <xf numFmtId="0" fontId="23" fillId="0" borderId="14" xfId="0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horizontal="center" vertical="center"/>
    </xf>
    <xf numFmtId="0" fontId="21" fillId="0" borderId="15" xfId="0" applyFont="1" applyFill="1" applyBorder="1" applyAlignment="1">
      <alignment horizontal="righ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U62"/>
  <sheetViews>
    <sheetView tabSelected="1" workbookViewId="0" topLeftCell="A1">
      <pane xSplit="4" ySplit="7" topLeftCell="N11" activePane="bottomRight" state="frozen"/>
      <selection pane="topLeft" activeCell="A1" sqref="A1"/>
      <selection pane="topRight" activeCell="G1" sqref="G1"/>
      <selection pane="bottomLeft" activeCell="A8" sqref="A8"/>
      <selection pane="bottomRight" activeCell="C12" sqref="C12"/>
    </sheetView>
  </sheetViews>
  <sheetFormatPr defaultColWidth="9.00390625" defaultRowHeight="12.75"/>
  <cols>
    <col min="1" max="1" width="4.125" style="20" customWidth="1"/>
    <col min="2" max="2" width="9.00390625" style="45" customWidth="1"/>
    <col min="3" max="3" width="20.875" style="20" customWidth="1"/>
    <col min="4" max="4" width="45.375" style="20" customWidth="1"/>
    <col min="5" max="5" width="17.375" style="30" customWidth="1"/>
    <col min="6" max="6" width="17.50390625" style="30" customWidth="1"/>
    <col min="7" max="7" width="15.625" style="30" customWidth="1"/>
    <col min="8" max="8" width="13.375" style="16" customWidth="1"/>
    <col min="9" max="9" width="15.00390625" style="16" customWidth="1"/>
    <col min="10" max="10" width="13.625" style="16" customWidth="1"/>
    <col min="11" max="11" width="13.125" style="16" customWidth="1"/>
    <col min="12" max="13" width="11.875" style="16" customWidth="1"/>
    <col min="14" max="14" width="8.875" style="16" customWidth="1"/>
    <col min="15" max="15" width="10.75390625" style="16" customWidth="1"/>
    <col min="16" max="16" width="13.875" style="16" customWidth="1"/>
    <col min="17" max="17" width="12.125" style="16" customWidth="1"/>
    <col min="18" max="18" width="10.875" style="16" customWidth="1"/>
    <col min="19" max="19" width="12.625" style="16" customWidth="1"/>
    <col min="20" max="20" width="13.00390625" style="16" customWidth="1"/>
    <col min="21" max="21" width="14.75390625" style="16" customWidth="1"/>
    <col min="22" max="22" width="11.125" style="16" customWidth="1"/>
    <col min="23" max="16384" width="8.875" style="16" customWidth="1"/>
  </cols>
  <sheetData>
    <row r="3" spans="1:12" s="2" customFormat="1" ht="13.5">
      <c r="A3" s="1"/>
      <c r="B3" s="41"/>
      <c r="C3" s="64" t="s">
        <v>64</v>
      </c>
      <c r="D3" s="64"/>
      <c r="E3" s="64"/>
      <c r="F3" s="64"/>
      <c r="G3" s="64"/>
      <c r="H3" s="64"/>
      <c r="I3" s="64"/>
      <c r="J3" s="64"/>
      <c r="K3" s="64"/>
      <c r="L3" s="64"/>
    </row>
    <row r="4" spans="1:12" s="2" customFormat="1" ht="13.5" customHeight="1">
      <c r="A4" s="1"/>
      <c r="B4" s="41"/>
      <c r="C4" s="64"/>
      <c r="D4" s="64"/>
      <c r="E4" s="64"/>
      <c r="F4" s="64"/>
      <c r="G4" s="64"/>
      <c r="H4" s="64"/>
      <c r="I4" s="64"/>
      <c r="J4" s="64"/>
      <c r="K4" s="64"/>
      <c r="L4" s="64"/>
    </row>
    <row r="5" spans="1:12" s="2" customFormat="1" ht="13.5">
      <c r="A5" s="1"/>
      <c r="B5" s="41"/>
      <c r="C5" s="65"/>
      <c r="D5" s="65"/>
      <c r="E5" s="65"/>
      <c r="F5" s="65"/>
      <c r="G5" s="65"/>
      <c r="H5" s="65"/>
      <c r="I5" s="65"/>
      <c r="J5" s="65"/>
      <c r="K5" s="65"/>
      <c r="L5" s="65"/>
    </row>
    <row r="6" spans="1:13" s="2" customFormat="1" ht="82.5" customHeight="1">
      <c r="A6" s="55" t="s">
        <v>59</v>
      </c>
      <c r="B6" s="70"/>
      <c r="C6" s="70"/>
      <c r="D6" s="56"/>
      <c r="E6" s="4" t="s">
        <v>44</v>
      </c>
      <c r="F6" s="5" t="s">
        <v>63</v>
      </c>
      <c r="G6" s="4" t="s">
        <v>45</v>
      </c>
      <c r="H6" s="67" t="s">
        <v>62</v>
      </c>
      <c r="I6" s="68"/>
      <c r="J6" s="68"/>
      <c r="K6" s="68"/>
      <c r="L6" s="69"/>
      <c r="M6" s="6"/>
    </row>
    <row r="7" spans="1:13" s="11" customFormat="1" ht="27">
      <c r="A7" s="7"/>
      <c r="B7" s="8" t="s">
        <v>1</v>
      </c>
      <c r="C7" s="8" t="s">
        <v>2</v>
      </c>
      <c r="D7" s="8" t="s">
        <v>3</v>
      </c>
      <c r="E7" s="8" t="s">
        <v>38</v>
      </c>
      <c r="F7" s="8" t="s">
        <v>38</v>
      </c>
      <c r="G7" s="8" t="s">
        <v>38</v>
      </c>
      <c r="H7" s="9" t="s">
        <v>48</v>
      </c>
      <c r="I7" s="9" t="s">
        <v>49</v>
      </c>
      <c r="J7" s="9" t="s">
        <v>50</v>
      </c>
      <c r="K7" s="9" t="s">
        <v>51</v>
      </c>
      <c r="L7" s="9" t="s">
        <v>52</v>
      </c>
      <c r="M7" s="10"/>
    </row>
    <row r="8" spans="1:13" ht="16.5" customHeight="1">
      <c r="A8" s="12"/>
      <c r="B8" s="42" t="s">
        <v>4</v>
      </c>
      <c r="C8" s="12"/>
      <c r="D8" s="12"/>
      <c r="E8" s="13"/>
      <c r="F8" s="13"/>
      <c r="G8" s="13"/>
      <c r="H8" s="14"/>
      <c r="I8" s="15"/>
      <c r="J8" s="15"/>
      <c r="K8" s="15"/>
      <c r="L8" s="15"/>
      <c r="M8" s="2"/>
    </row>
    <row r="9" spans="1:21" ht="22.5" customHeight="1">
      <c r="A9" s="3"/>
      <c r="B9" s="43" t="s">
        <v>77</v>
      </c>
      <c r="C9" s="46" t="s">
        <v>5</v>
      </c>
      <c r="D9" s="3" t="s">
        <v>6</v>
      </c>
      <c r="E9" s="17">
        <v>5000000</v>
      </c>
      <c r="F9" s="17"/>
      <c r="G9" s="17"/>
      <c r="H9" s="21"/>
      <c r="I9" s="22"/>
      <c r="J9" s="19"/>
      <c r="K9" s="19"/>
      <c r="L9" s="19"/>
      <c r="M9" s="2"/>
      <c r="O9" s="47"/>
      <c r="P9" s="47"/>
      <c r="Q9" s="47"/>
      <c r="R9" s="47"/>
      <c r="S9" s="47"/>
      <c r="T9" s="47"/>
      <c r="U9" s="47"/>
    </row>
    <row r="10" spans="1:21" ht="20.25" customHeight="1">
      <c r="A10" s="3"/>
      <c r="B10" s="43" t="s">
        <v>75</v>
      </c>
      <c r="C10" s="23" t="s">
        <v>7</v>
      </c>
      <c r="D10" s="3" t="s">
        <v>8</v>
      </c>
      <c r="E10" s="17">
        <v>3016619.17</v>
      </c>
      <c r="F10" s="17"/>
      <c r="G10" s="17"/>
      <c r="H10" s="18"/>
      <c r="I10" s="19"/>
      <c r="J10" s="22"/>
      <c r="K10" s="19"/>
      <c r="L10" s="19"/>
      <c r="M10" s="2"/>
      <c r="N10" s="47"/>
      <c r="O10" s="47"/>
      <c r="P10" s="47"/>
      <c r="Q10" s="47"/>
      <c r="R10" s="47"/>
      <c r="S10" s="47"/>
      <c r="T10" s="47"/>
      <c r="U10" s="47"/>
    </row>
    <row r="11" spans="1:21" ht="27" customHeight="1">
      <c r="A11" s="3"/>
      <c r="B11" s="43" t="s">
        <v>78</v>
      </c>
      <c r="C11" s="50" t="s">
        <v>101</v>
      </c>
      <c r="D11" s="51"/>
      <c r="E11" s="17"/>
      <c r="F11" s="17"/>
      <c r="G11" s="17"/>
      <c r="H11" s="19"/>
      <c r="I11" s="19"/>
      <c r="J11" s="19"/>
      <c r="K11" s="19"/>
      <c r="L11" s="19"/>
      <c r="M11" s="2"/>
      <c r="N11" s="49" t="s">
        <v>76</v>
      </c>
      <c r="O11" s="49"/>
      <c r="P11" s="47"/>
      <c r="Q11" s="47"/>
      <c r="R11" s="47"/>
      <c r="S11" s="47"/>
      <c r="T11" s="47"/>
      <c r="U11" s="47"/>
    </row>
    <row r="12" spans="1:21" ht="24.75" customHeight="1">
      <c r="A12" s="3"/>
      <c r="B12" s="43" t="s">
        <v>79</v>
      </c>
      <c r="C12" s="24"/>
      <c r="D12" s="3" t="s">
        <v>9</v>
      </c>
      <c r="E12" s="17">
        <v>1576827.91</v>
      </c>
      <c r="F12" s="17"/>
      <c r="G12" s="17"/>
      <c r="H12" s="19"/>
      <c r="I12" s="22"/>
      <c r="J12" s="22"/>
      <c r="K12" s="19"/>
      <c r="L12" s="19"/>
      <c r="M12" s="2"/>
      <c r="N12" s="48" t="s">
        <v>100</v>
      </c>
      <c r="O12" s="48"/>
      <c r="P12" s="48"/>
      <c r="Q12" s="48"/>
      <c r="R12" s="48"/>
      <c r="S12" s="48"/>
      <c r="T12" s="48"/>
      <c r="U12" s="48"/>
    </row>
    <row r="13" spans="1:21" ht="16.5" customHeight="1">
      <c r="A13" s="3"/>
      <c r="B13" s="43" t="s">
        <v>80</v>
      </c>
      <c r="C13" s="24"/>
      <c r="D13" s="3" t="s">
        <v>10</v>
      </c>
      <c r="E13" s="17">
        <v>278311.56</v>
      </c>
      <c r="F13" s="17"/>
      <c r="G13" s="17"/>
      <c r="H13" s="19"/>
      <c r="I13" s="22"/>
      <c r="J13" s="19"/>
      <c r="K13" s="19"/>
      <c r="L13" s="19"/>
      <c r="M13" s="2"/>
      <c r="N13" s="48"/>
      <c r="O13" s="48"/>
      <c r="P13" s="48"/>
      <c r="Q13" s="48"/>
      <c r="R13" s="48"/>
      <c r="S13" s="48"/>
      <c r="T13" s="48"/>
      <c r="U13" s="48"/>
    </row>
    <row r="14" spans="1:21" ht="16.5" customHeight="1">
      <c r="A14" s="3"/>
      <c r="B14" s="43" t="s">
        <v>81</v>
      </c>
      <c r="C14" s="24"/>
      <c r="D14" s="3" t="s">
        <v>11</v>
      </c>
      <c r="E14" s="17">
        <v>1180355.84</v>
      </c>
      <c r="F14" s="17"/>
      <c r="G14" s="17"/>
      <c r="H14" s="22"/>
      <c r="I14" s="22"/>
      <c r="J14" s="19"/>
      <c r="K14" s="19"/>
      <c r="L14" s="19"/>
      <c r="M14" s="2"/>
      <c r="N14" s="48"/>
      <c r="O14" s="48"/>
      <c r="P14" s="48"/>
      <c r="Q14" s="48"/>
      <c r="R14" s="48"/>
      <c r="S14" s="48"/>
      <c r="T14" s="48"/>
      <c r="U14" s="48"/>
    </row>
    <row r="15" spans="1:21" ht="16.5" customHeight="1">
      <c r="A15" s="3"/>
      <c r="B15" s="43" t="s">
        <v>82</v>
      </c>
      <c r="C15" s="24"/>
      <c r="D15" s="3" t="s">
        <v>12</v>
      </c>
      <c r="E15" s="17">
        <v>3713377.59</v>
      </c>
      <c r="F15" s="17"/>
      <c r="G15" s="17"/>
      <c r="H15" s="22"/>
      <c r="I15" s="22"/>
      <c r="J15" s="19"/>
      <c r="K15" s="19"/>
      <c r="L15" s="19"/>
      <c r="M15" s="2"/>
      <c r="N15" s="48"/>
      <c r="O15" s="48"/>
      <c r="P15" s="48"/>
      <c r="Q15" s="48"/>
      <c r="R15" s="48"/>
      <c r="S15" s="48"/>
      <c r="T15" s="48"/>
      <c r="U15" s="48"/>
    </row>
    <row r="16" spans="1:21" ht="16.5" customHeight="1">
      <c r="A16" s="3"/>
      <c r="B16" s="43" t="s">
        <v>83</v>
      </c>
      <c r="C16" s="24"/>
      <c r="D16" s="3" t="s">
        <v>13</v>
      </c>
      <c r="E16" s="17"/>
      <c r="F16" s="17">
        <v>5500000</v>
      </c>
      <c r="G16" s="17"/>
      <c r="H16" s="19"/>
      <c r="I16" s="22"/>
      <c r="J16" s="22"/>
      <c r="K16" s="19"/>
      <c r="L16" s="19"/>
      <c r="M16" s="2"/>
      <c r="N16" s="48"/>
      <c r="O16" s="48"/>
      <c r="P16" s="48"/>
      <c r="Q16" s="48"/>
      <c r="R16" s="48"/>
      <c r="S16" s="48"/>
      <c r="T16" s="48"/>
      <c r="U16" s="48"/>
    </row>
    <row r="17" spans="1:21" ht="16.5" customHeight="1">
      <c r="A17" s="3"/>
      <c r="B17" s="43" t="s">
        <v>84</v>
      </c>
      <c r="C17" s="24"/>
      <c r="D17" s="3" t="s">
        <v>14</v>
      </c>
      <c r="E17" s="17">
        <v>13994482.5</v>
      </c>
      <c r="F17" s="17"/>
      <c r="G17" s="17"/>
      <c r="H17" s="19"/>
      <c r="I17" s="22"/>
      <c r="J17" s="22"/>
      <c r="K17" s="19"/>
      <c r="L17" s="19"/>
      <c r="M17" s="2"/>
      <c r="N17" s="48"/>
      <c r="O17" s="48"/>
      <c r="P17" s="48"/>
      <c r="Q17" s="48"/>
      <c r="R17" s="48"/>
      <c r="S17" s="48"/>
      <c r="T17" s="48"/>
      <c r="U17" s="48"/>
    </row>
    <row r="18" spans="1:21" ht="25.5" customHeight="1">
      <c r="A18" s="3"/>
      <c r="B18" s="43" t="s">
        <v>85</v>
      </c>
      <c r="C18" s="24"/>
      <c r="D18" s="36" t="s">
        <v>15</v>
      </c>
      <c r="E18" s="17">
        <v>1070832.29</v>
      </c>
      <c r="F18" s="17"/>
      <c r="G18" s="25"/>
      <c r="H18" s="19"/>
      <c r="I18" s="19"/>
      <c r="J18" s="22"/>
      <c r="K18" s="19"/>
      <c r="L18" s="19"/>
      <c r="M18" s="2"/>
      <c r="N18" s="47"/>
      <c r="O18" s="47"/>
      <c r="P18" s="47"/>
      <c r="Q18" s="47"/>
      <c r="R18" s="47"/>
      <c r="S18" s="47"/>
      <c r="T18" s="47"/>
      <c r="U18" s="47"/>
    </row>
    <row r="19" spans="1:21" ht="16.5" customHeight="1">
      <c r="A19" s="3"/>
      <c r="B19" s="43" t="s">
        <v>86</v>
      </c>
      <c r="C19" s="24"/>
      <c r="D19" s="36" t="s">
        <v>16</v>
      </c>
      <c r="E19" s="17"/>
      <c r="F19" s="17">
        <v>1553750</v>
      </c>
      <c r="G19" s="25"/>
      <c r="H19" s="19"/>
      <c r="I19" s="22"/>
      <c r="J19" s="22"/>
      <c r="K19" s="19"/>
      <c r="L19" s="19"/>
      <c r="M19" s="2"/>
      <c r="N19" s="49" t="s">
        <v>69</v>
      </c>
      <c r="O19" s="49"/>
      <c r="P19" s="37"/>
      <c r="Q19" s="37"/>
      <c r="R19" s="37"/>
      <c r="S19" s="37"/>
      <c r="T19" s="37"/>
      <c r="U19" s="37"/>
    </row>
    <row r="20" spans="1:21" ht="16.5" customHeight="1">
      <c r="A20" s="3"/>
      <c r="B20" s="43" t="s">
        <v>87</v>
      </c>
      <c r="C20" s="24"/>
      <c r="D20" s="36" t="s">
        <v>17</v>
      </c>
      <c r="E20" s="17">
        <v>907689.35</v>
      </c>
      <c r="F20" s="17"/>
      <c r="G20" s="25"/>
      <c r="H20" s="19"/>
      <c r="I20" s="19"/>
      <c r="J20" s="22"/>
      <c r="K20" s="19"/>
      <c r="L20" s="19"/>
      <c r="M20" s="2"/>
      <c r="N20" s="52" t="s">
        <v>70</v>
      </c>
      <c r="O20" s="52"/>
      <c r="P20" s="52"/>
      <c r="Q20" s="52"/>
      <c r="R20" s="52"/>
      <c r="S20" s="52"/>
      <c r="T20" s="52"/>
      <c r="U20" s="52"/>
    </row>
    <row r="21" spans="1:21" ht="16.5" customHeight="1">
      <c r="A21" s="3"/>
      <c r="B21" s="43"/>
      <c r="C21" s="26" t="s">
        <v>18</v>
      </c>
      <c r="D21" s="3"/>
      <c r="E21" s="27">
        <f>SUM(E9:E10,E12:E17,E18:E20)</f>
        <v>30738496.21</v>
      </c>
      <c r="F21" s="27">
        <f>SUM(F16:F19)</f>
        <v>7053750</v>
      </c>
      <c r="G21" s="27">
        <f>SUM(G16:G19)</f>
        <v>0</v>
      </c>
      <c r="H21" s="19"/>
      <c r="I21" s="19"/>
      <c r="J21" s="19"/>
      <c r="K21" s="19"/>
      <c r="L21" s="19"/>
      <c r="M21" s="2"/>
      <c r="N21" s="52"/>
      <c r="O21" s="52"/>
      <c r="P21" s="52"/>
      <c r="Q21" s="52"/>
      <c r="R21" s="52"/>
      <c r="S21" s="52"/>
      <c r="T21" s="52"/>
      <c r="U21" s="52"/>
    </row>
    <row r="22" spans="1:21" ht="16.5" customHeight="1">
      <c r="A22" s="3"/>
      <c r="B22" s="44" t="s">
        <v>19</v>
      </c>
      <c r="C22" s="26" t="s">
        <v>20</v>
      </c>
      <c r="D22" s="3"/>
      <c r="E22" s="17"/>
      <c r="F22" s="17"/>
      <c r="G22" s="17"/>
      <c r="H22" s="19"/>
      <c r="I22" s="19"/>
      <c r="J22" s="19"/>
      <c r="K22" s="19"/>
      <c r="L22" s="19"/>
      <c r="M22" s="2"/>
      <c r="N22" s="37"/>
      <c r="O22" s="37"/>
      <c r="P22" s="37"/>
      <c r="Q22" s="37"/>
      <c r="R22" s="37"/>
      <c r="S22" s="37"/>
      <c r="T22" s="37"/>
      <c r="U22" s="37"/>
    </row>
    <row r="23" spans="1:21" ht="16.5" customHeight="1">
      <c r="A23" s="3"/>
      <c r="B23" s="43" t="s">
        <v>88</v>
      </c>
      <c r="C23" s="24"/>
      <c r="D23" s="3" t="s">
        <v>21</v>
      </c>
      <c r="E23" s="17">
        <v>1601350.02</v>
      </c>
      <c r="F23" s="17"/>
      <c r="G23" s="17"/>
      <c r="H23" s="19"/>
      <c r="I23" s="19"/>
      <c r="J23" s="22"/>
      <c r="K23" s="19"/>
      <c r="L23" s="19"/>
      <c r="M23" s="2"/>
      <c r="N23" s="37"/>
      <c r="O23" s="37"/>
      <c r="P23" s="37"/>
      <c r="Q23" s="37"/>
      <c r="R23" s="37"/>
      <c r="S23" s="37"/>
      <c r="T23" s="37"/>
      <c r="U23" s="37"/>
    </row>
    <row r="24" spans="1:21" ht="16.5" customHeight="1">
      <c r="A24" s="3"/>
      <c r="B24" s="43"/>
      <c r="C24" s="26" t="s">
        <v>22</v>
      </c>
      <c r="D24" s="3"/>
      <c r="E24" s="27">
        <f>E23</f>
        <v>1601350.02</v>
      </c>
      <c r="F24" s="27"/>
      <c r="G24" s="27"/>
      <c r="H24" s="19"/>
      <c r="I24" s="19"/>
      <c r="J24" s="19"/>
      <c r="K24" s="19"/>
      <c r="L24" s="19"/>
      <c r="M24" s="2"/>
      <c r="N24" s="37"/>
      <c r="O24" s="37"/>
      <c r="P24" s="37"/>
      <c r="Q24" s="37"/>
      <c r="R24" s="37"/>
      <c r="S24" s="37"/>
      <c r="T24" s="37"/>
      <c r="U24" s="37"/>
    </row>
    <row r="25" spans="1:21" ht="16.5" customHeight="1">
      <c r="A25" s="3"/>
      <c r="B25" s="44" t="s">
        <v>23</v>
      </c>
      <c r="C25" s="26" t="s">
        <v>24</v>
      </c>
      <c r="D25" s="3"/>
      <c r="E25" s="17"/>
      <c r="F25" s="17"/>
      <c r="G25" s="17"/>
      <c r="H25" s="19"/>
      <c r="I25" s="19"/>
      <c r="J25" s="19"/>
      <c r="K25" s="19"/>
      <c r="L25" s="19"/>
      <c r="M25" s="2"/>
      <c r="N25" s="37"/>
      <c r="O25" s="37"/>
      <c r="P25" s="37"/>
      <c r="Q25" s="37"/>
      <c r="R25" s="37"/>
      <c r="S25" s="37"/>
      <c r="T25" s="37"/>
      <c r="U25" s="37"/>
    </row>
    <row r="26" spans="1:21" ht="16.5" customHeight="1">
      <c r="A26" s="3"/>
      <c r="B26" s="43" t="s">
        <v>89</v>
      </c>
      <c r="C26" s="24" t="s">
        <v>25</v>
      </c>
      <c r="D26" s="3" t="s">
        <v>26</v>
      </c>
      <c r="E26" s="17">
        <v>3680363.21</v>
      </c>
      <c r="F26" s="17"/>
      <c r="G26" s="17"/>
      <c r="H26" s="19"/>
      <c r="I26" s="19"/>
      <c r="J26" s="22"/>
      <c r="K26" s="19"/>
      <c r="L26" s="19"/>
      <c r="M26" s="2"/>
      <c r="N26" s="37"/>
      <c r="O26" s="37"/>
      <c r="P26" s="37"/>
      <c r="Q26" s="37"/>
      <c r="R26" s="37"/>
      <c r="S26" s="37"/>
      <c r="T26" s="37"/>
      <c r="U26" s="37"/>
    </row>
    <row r="27" spans="1:21" ht="16.5" customHeight="1">
      <c r="A27" s="3"/>
      <c r="B27" s="44"/>
      <c r="C27" s="26" t="s">
        <v>27</v>
      </c>
      <c r="D27" s="3"/>
      <c r="E27" s="27">
        <f>E26</f>
        <v>3680363.21</v>
      </c>
      <c r="F27" s="27"/>
      <c r="G27" s="27"/>
      <c r="H27" s="19"/>
      <c r="I27" s="19"/>
      <c r="J27" s="19"/>
      <c r="K27" s="19"/>
      <c r="L27" s="19"/>
      <c r="M27" s="2"/>
      <c r="N27" s="37"/>
      <c r="O27" s="37"/>
      <c r="P27" s="37"/>
      <c r="Q27" s="37"/>
      <c r="R27" s="37"/>
      <c r="S27" s="37"/>
      <c r="T27" s="37"/>
      <c r="U27" s="37"/>
    </row>
    <row r="28" spans="1:13" ht="16.5" customHeight="1">
      <c r="A28" s="3"/>
      <c r="B28" s="44" t="s">
        <v>28</v>
      </c>
      <c r="C28" s="26" t="s">
        <v>29</v>
      </c>
      <c r="D28" s="3"/>
      <c r="E28" s="17"/>
      <c r="F28" s="17"/>
      <c r="G28" s="17"/>
      <c r="H28" s="19"/>
      <c r="I28" s="19"/>
      <c r="J28" s="19"/>
      <c r="K28" s="19"/>
      <c r="L28" s="19"/>
      <c r="M28" s="2"/>
    </row>
    <row r="29" spans="1:13" ht="16.5" customHeight="1">
      <c r="A29" s="3"/>
      <c r="B29" s="43" t="s">
        <v>90</v>
      </c>
      <c r="C29" s="24"/>
      <c r="D29" s="3" t="s">
        <v>30</v>
      </c>
      <c r="E29" s="17">
        <v>3128059.36</v>
      </c>
      <c r="F29" s="17"/>
      <c r="G29" s="17"/>
      <c r="H29" s="22"/>
      <c r="I29" s="22"/>
      <c r="J29" s="19"/>
      <c r="K29" s="19"/>
      <c r="L29" s="19"/>
      <c r="M29" s="2"/>
    </row>
    <row r="30" spans="1:13" ht="16.5" customHeight="1">
      <c r="A30" s="3"/>
      <c r="B30" s="43" t="s">
        <v>91</v>
      </c>
      <c r="C30" s="24"/>
      <c r="D30" s="3" t="s">
        <v>31</v>
      </c>
      <c r="E30" s="17">
        <v>5658000</v>
      </c>
      <c r="F30" s="17"/>
      <c r="G30" s="17"/>
      <c r="H30" s="22"/>
      <c r="I30" s="22"/>
      <c r="J30" s="19"/>
      <c r="K30" s="19"/>
      <c r="L30" s="19"/>
      <c r="M30" s="2"/>
    </row>
    <row r="31" spans="1:13" ht="16.5" customHeight="1">
      <c r="A31" s="3"/>
      <c r="B31" s="43" t="s">
        <v>92</v>
      </c>
      <c r="C31" s="24"/>
      <c r="D31" s="29" t="s">
        <v>40</v>
      </c>
      <c r="E31" s="17"/>
      <c r="F31" s="4"/>
      <c r="G31" s="17">
        <v>4483640</v>
      </c>
      <c r="H31" s="19"/>
      <c r="I31" s="22"/>
      <c r="J31" s="22"/>
      <c r="K31" s="19"/>
      <c r="L31" s="19"/>
      <c r="M31" s="2"/>
    </row>
    <row r="32" spans="1:13" ht="28.5" customHeight="1">
      <c r="A32" s="3"/>
      <c r="B32" s="43" t="s">
        <v>93</v>
      </c>
      <c r="C32" s="24"/>
      <c r="D32" s="29" t="s">
        <v>53</v>
      </c>
      <c r="E32" s="17"/>
      <c r="F32" s="4"/>
      <c r="G32" s="17">
        <v>3849120</v>
      </c>
      <c r="H32" s="19"/>
      <c r="I32" s="22"/>
      <c r="J32" s="22"/>
      <c r="K32" s="19"/>
      <c r="L32" s="19"/>
      <c r="M32" s="2"/>
    </row>
    <row r="33" spans="1:13" ht="29.25" customHeight="1">
      <c r="A33" s="3"/>
      <c r="B33" s="43" t="s">
        <v>94</v>
      </c>
      <c r="C33" s="24"/>
      <c r="D33" s="29" t="s">
        <v>54</v>
      </c>
      <c r="E33" s="17"/>
      <c r="F33" s="4"/>
      <c r="G33" s="17">
        <v>3142000</v>
      </c>
      <c r="H33" s="19"/>
      <c r="I33" s="22"/>
      <c r="J33" s="22"/>
      <c r="K33" s="19"/>
      <c r="L33" s="19"/>
      <c r="M33" s="2"/>
    </row>
    <row r="34" spans="1:13" ht="16.5" customHeight="1">
      <c r="A34" s="3"/>
      <c r="B34" s="43" t="s">
        <v>95</v>
      </c>
      <c r="C34" s="24"/>
      <c r="D34" s="29" t="s">
        <v>41</v>
      </c>
      <c r="E34" s="17"/>
      <c r="F34" s="4"/>
      <c r="G34" s="17">
        <v>1700000</v>
      </c>
      <c r="H34" s="19"/>
      <c r="I34" s="22"/>
      <c r="J34" s="22"/>
      <c r="K34" s="19"/>
      <c r="L34" s="19"/>
      <c r="M34" s="2"/>
    </row>
    <row r="35" spans="1:13" ht="16.5" customHeight="1">
      <c r="A35" s="3"/>
      <c r="B35" s="43" t="s">
        <v>96</v>
      </c>
      <c r="C35" s="24"/>
      <c r="D35" s="29" t="s">
        <v>42</v>
      </c>
      <c r="E35" s="17"/>
      <c r="F35" s="17"/>
      <c r="G35" s="17">
        <v>2486550</v>
      </c>
      <c r="H35" s="19"/>
      <c r="I35" s="22"/>
      <c r="J35" s="22"/>
      <c r="K35" s="19"/>
      <c r="L35" s="19"/>
      <c r="M35" s="2"/>
    </row>
    <row r="36" spans="1:13" ht="16.5" customHeight="1">
      <c r="A36" s="3"/>
      <c r="B36" s="44"/>
      <c r="C36" s="26" t="s">
        <v>32</v>
      </c>
      <c r="D36" s="3"/>
      <c r="E36" s="27">
        <f>SUM(E29:E35)</f>
        <v>8786059.36</v>
      </c>
      <c r="F36" s="27">
        <f>SUM(F29:F35)</f>
        <v>0</v>
      </c>
      <c r="G36" s="27">
        <f>SUM(G29:G35)</f>
        <v>15661310</v>
      </c>
      <c r="H36" s="19"/>
      <c r="I36" s="19"/>
      <c r="J36" s="19"/>
      <c r="K36" s="19"/>
      <c r="L36" s="19"/>
      <c r="M36" s="2"/>
    </row>
    <row r="37" spans="1:13" ht="16.5" customHeight="1">
      <c r="A37" s="3"/>
      <c r="B37" s="44" t="s">
        <v>33</v>
      </c>
      <c r="C37" s="26" t="s">
        <v>34</v>
      </c>
      <c r="D37" s="3"/>
      <c r="E37" s="17"/>
      <c r="F37" s="17"/>
      <c r="G37" s="17"/>
      <c r="H37" s="19"/>
      <c r="I37" s="19"/>
      <c r="J37" s="19"/>
      <c r="K37" s="19"/>
      <c r="L37" s="19"/>
      <c r="M37" s="2"/>
    </row>
    <row r="38" spans="1:13" ht="16.5" customHeight="1">
      <c r="A38" s="3"/>
      <c r="B38" s="43" t="s">
        <v>97</v>
      </c>
      <c r="C38" s="24"/>
      <c r="D38" s="3" t="s">
        <v>35</v>
      </c>
      <c r="E38" s="17">
        <v>2205648.31</v>
      </c>
      <c r="F38" s="17"/>
      <c r="G38" s="17"/>
      <c r="H38" s="19"/>
      <c r="I38" s="19"/>
      <c r="J38" s="22"/>
      <c r="K38" s="19"/>
      <c r="L38" s="19"/>
      <c r="M38" s="2"/>
    </row>
    <row r="39" spans="1:13" ht="16.5" customHeight="1">
      <c r="A39" s="3"/>
      <c r="B39" s="43"/>
      <c r="C39" s="26" t="s">
        <v>36</v>
      </c>
      <c r="D39" s="3"/>
      <c r="E39" s="27">
        <f>E38</f>
        <v>2205648.31</v>
      </c>
      <c r="F39" s="27">
        <f>SUM(F38)</f>
        <v>0</v>
      </c>
      <c r="G39" s="27">
        <f>SUM(G38)</f>
        <v>0</v>
      </c>
      <c r="H39" s="19"/>
      <c r="I39" s="19"/>
      <c r="J39" s="19"/>
      <c r="K39" s="19"/>
      <c r="L39" s="19"/>
      <c r="M39" s="2"/>
    </row>
    <row r="40" spans="1:13" ht="16.5" customHeight="1">
      <c r="A40" s="3"/>
      <c r="B40" s="43"/>
      <c r="C40" s="26" t="s">
        <v>37</v>
      </c>
      <c r="D40" s="3"/>
      <c r="E40" s="27">
        <f>SUM(E21,E24,E27,E36,E39)</f>
        <v>47011917.11</v>
      </c>
      <c r="F40" s="27">
        <f>SUM(F21,F24,F27,F36,F39)</f>
        <v>7053750</v>
      </c>
      <c r="G40" s="27">
        <f>SUM(G21,G24,G27,G36,G39)</f>
        <v>15661310</v>
      </c>
      <c r="H40" s="19"/>
      <c r="I40" s="19"/>
      <c r="J40" s="19"/>
      <c r="K40" s="19"/>
      <c r="L40" s="19"/>
      <c r="M40" s="2"/>
    </row>
    <row r="41" spans="1:13" ht="16.5" customHeight="1">
      <c r="A41" s="3"/>
      <c r="B41" s="43"/>
      <c r="C41" s="57" t="s">
        <v>98</v>
      </c>
      <c r="D41" s="58"/>
      <c r="E41" s="27"/>
      <c r="F41" s="27"/>
      <c r="G41" s="27"/>
      <c r="H41" s="19"/>
      <c r="I41" s="19"/>
      <c r="J41" s="19"/>
      <c r="K41" s="19"/>
      <c r="L41" s="19"/>
      <c r="M41" s="2"/>
    </row>
    <row r="42" spans="1:13" ht="37.5" customHeight="1">
      <c r="A42" s="3"/>
      <c r="B42" s="43"/>
      <c r="C42" s="59" t="s">
        <v>99</v>
      </c>
      <c r="D42" s="60"/>
      <c r="E42" s="17">
        <v>3000000</v>
      </c>
      <c r="F42" s="17"/>
      <c r="G42" s="17"/>
      <c r="H42" s="19"/>
      <c r="I42" s="19"/>
      <c r="J42" s="22"/>
      <c r="K42" s="19"/>
      <c r="L42" s="19"/>
      <c r="M42" s="2"/>
    </row>
    <row r="43" spans="1:13" ht="16.5" customHeight="1">
      <c r="A43" s="3"/>
      <c r="B43" s="43"/>
      <c r="C43" s="24"/>
      <c r="D43" s="29" t="s">
        <v>0</v>
      </c>
      <c r="E43" s="17"/>
      <c r="F43" s="4"/>
      <c r="G43" s="17">
        <v>1045110</v>
      </c>
      <c r="H43" s="19"/>
      <c r="I43" s="19"/>
      <c r="J43" s="22"/>
      <c r="K43" s="19"/>
      <c r="L43" s="19"/>
      <c r="M43" s="2"/>
    </row>
    <row r="44" spans="1:13" ht="16.5" customHeight="1">
      <c r="A44" s="3"/>
      <c r="B44" s="43"/>
      <c r="C44" s="24"/>
      <c r="D44" s="3" t="s">
        <v>39</v>
      </c>
      <c r="E44" s="17">
        <v>2500000</v>
      </c>
      <c r="F44" s="4"/>
      <c r="H44" s="66" t="s">
        <v>55</v>
      </c>
      <c r="I44" s="66"/>
      <c r="J44" s="66"/>
      <c r="K44" s="66"/>
      <c r="L44" s="19"/>
      <c r="M44" s="2"/>
    </row>
    <row r="45" spans="1:13" ht="16.5" customHeight="1">
      <c r="A45" s="3"/>
      <c r="B45" s="43"/>
      <c r="C45" s="24"/>
      <c r="D45" s="28" t="s">
        <v>46</v>
      </c>
      <c r="E45" s="27">
        <f>E40+E42+E44</f>
        <v>52511917.11</v>
      </c>
      <c r="F45" s="27"/>
      <c r="G45" s="27"/>
      <c r="H45" s="19"/>
      <c r="I45" s="19"/>
      <c r="J45" s="19"/>
      <c r="K45" s="19"/>
      <c r="L45" s="19"/>
      <c r="M45" s="2"/>
    </row>
    <row r="46" spans="1:13" ht="16.5" customHeight="1">
      <c r="A46" s="3"/>
      <c r="B46" s="43"/>
      <c r="C46" s="55" t="s">
        <v>61</v>
      </c>
      <c r="D46" s="56"/>
      <c r="E46" s="27">
        <f>(E40+E42+E44)*5%</f>
        <v>2625595.8555</v>
      </c>
      <c r="F46" s="4"/>
      <c r="G46" s="17">
        <v>1003900</v>
      </c>
      <c r="H46" s="19"/>
      <c r="I46" s="19"/>
      <c r="J46" s="19"/>
      <c r="K46" s="22"/>
      <c r="L46" s="22"/>
      <c r="M46" s="2"/>
    </row>
    <row r="47" spans="1:13" ht="16.5" customHeight="1">
      <c r="A47" s="3"/>
      <c r="B47" s="43"/>
      <c r="C47" s="24"/>
      <c r="D47" s="32" t="s">
        <v>56</v>
      </c>
      <c r="E47" s="33">
        <v>425258</v>
      </c>
      <c r="F47" s="4"/>
      <c r="G47" s="17"/>
      <c r="H47" s="19"/>
      <c r="I47" s="19"/>
      <c r="J47" s="19"/>
      <c r="K47" s="19"/>
      <c r="L47" s="19"/>
      <c r="M47" s="2"/>
    </row>
    <row r="48" spans="1:13" ht="16.5" customHeight="1">
      <c r="A48" s="3"/>
      <c r="B48" s="43"/>
      <c r="C48" s="24"/>
      <c r="D48" s="32" t="s">
        <v>58</v>
      </c>
      <c r="E48" s="33">
        <f>SUM(E49:E57)</f>
        <v>1786382.7</v>
      </c>
      <c r="F48" s="4"/>
      <c r="G48" s="17"/>
      <c r="H48" s="19"/>
      <c r="I48" s="19"/>
      <c r="J48" s="19"/>
      <c r="K48" s="19"/>
      <c r="L48" s="19"/>
      <c r="M48" s="2"/>
    </row>
    <row r="49" spans="1:13" ht="16.5" customHeight="1">
      <c r="A49" s="3"/>
      <c r="B49" s="43"/>
      <c r="C49" s="24"/>
      <c r="D49" s="31" t="s">
        <v>71</v>
      </c>
      <c r="E49" s="25">
        <f>60000*5</f>
        <v>300000</v>
      </c>
      <c r="F49" s="4"/>
      <c r="G49" s="17"/>
      <c r="H49" s="19"/>
      <c r="I49" s="19"/>
      <c r="J49" s="19"/>
      <c r="K49" s="19"/>
      <c r="L49" s="19"/>
      <c r="M49" s="2"/>
    </row>
    <row r="50" spans="1:13" ht="16.5" customHeight="1">
      <c r="A50" s="3"/>
      <c r="B50" s="43"/>
      <c r="C50" s="24"/>
      <c r="D50" s="31" t="s">
        <v>72</v>
      </c>
      <c r="E50" s="25">
        <f>40000*5</f>
        <v>200000</v>
      </c>
      <c r="F50" s="4"/>
      <c r="G50" s="17"/>
      <c r="H50" s="19"/>
      <c r="I50" s="19"/>
      <c r="J50" s="19"/>
      <c r="K50" s="19"/>
      <c r="L50" s="19"/>
      <c r="M50" s="2"/>
    </row>
    <row r="51" spans="1:13" ht="16.5" customHeight="1">
      <c r="A51" s="3"/>
      <c r="B51" s="43"/>
      <c r="C51" s="24"/>
      <c r="D51" s="31" t="s">
        <v>73</v>
      </c>
      <c r="E51" s="25">
        <f>150000*5</f>
        <v>750000</v>
      </c>
      <c r="F51" s="4"/>
      <c r="G51" s="17"/>
      <c r="H51" s="19"/>
      <c r="I51" s="19"/>
      <c r="J51" s="19"/>
      <c r="K51" s="19"/>
      <c r="L51" s="19"/>
      <c r="M51" s="2"/>
    </row>
    <row r="52" spans="1:13" ht="27.75" customHeight="1">
      <c r="A52" s="61" t="s">
        <v>74</v>
      </c>
      <c r="B52" s="63"/>
      <c r="C52" s="63"/>
      <c r="D52" s="62"/>
      <c r="E52" s="25">
        <f>130000*3</f>
        <v>390000</v>
      </c>
      <c r="F52" s="4"/>
      <c r="G52" s="17"/>
      <c r="H52" s="19"/>
      <c r="I52" s="19"/>
      <c r="J52" s="19"/>
      <c r="K52" s="19"/>
      <c r="L52" s="19"/>
      <c r="M52" s="2"/>
    </row>
    <row r="53" spans="1:13" ht="62.25" customHeight="1">
      <c r="A53" s="3"/>
      <c r="B53" s="43"/>
      <c r="C53" s="61" t="s">
        <v>66</v>
      </c>
      <c r="D53" s="62"/>
      <c r="E53" s="25">
        <f>(9*1500)*5+17782.7</f>
        <v>85282.7</v>
      </c>
      <c r="F53" s="4"/>
      <c r="G53" s="17"/>
      <c r="H53" s="19"/>
      <c r="I53" s="19"/>
      <c r="J53" s="19"/>
      <c r="K53" s="19"/>
      <c r="L53" s="19"/>
      <c r="M53" s="2"/>
    </row>
    <row r="54" spans="1:13" ht="16.5" customHeight="1">
      <c r="A54" s="3"/>
      <c r="B54" s="43"/>
      <c r="C54" s="24"/>
      <c r="D54" s="31" t="s">
        <v>57</v>
      </c>
      <c r="E54" s="25">
        <v>30000</v>
      </c>
      <c r="F54" s="4"/>
      <c r="G54" s="17"/>
      <c r="H54" s="19"/>
      <c r="I54" s="19"/>
      <c r="J54" s="19"/>
      <c r="K54" s="19"/>
      <c r="L54" s="19"/>
      <c r="M54" s="2"/>
    </row>
    <row r="55" spans="1:13" ht="16.5" customHeight="1">
      <c r="A55" s="3"/>
      <c r="B55" s="43"/>
      <c r="C55" s="24"/>
      <c r="D55" s="31" t="s">
        <v>65</v>
      </c>
      <c r="E55" s="25">
        <v>14500</v>
      </c>
      <c r="F55" s="4"/>
      <c r="G55" s="17"/>
      <c r="H55" s="19"/>
      <c r="I55" s="19"/>
      <c r="J55" s="19"/>
      <c r="K55" s="19"/>
      <c r="L55" s="19"/>
      <c r="M55" s="2"/>
    </row>
    <row r="56" spans="1:13" ht="16.5" customHeight="1">
      <c r="A56" s="3"/>
      <c r="B56" s="43"/>
      <c r="C56" s="24"/>
      <c r="D56" s="31" t="s">
        <v>60</v>
      </c>
      <c r="E56" s="25">
        <v>16600</v>
      </c>
      <c r="F56" s="4"/>
      <c r="G56" s="17"/>
      <c r="H56" s="19"/>
      <c r="I56" s="19"/>
      <c r="J56" s="19"/>
      <c r="K56" s="19"/>
      <c r="L56" s="19"/>
      <c r="M56" s="2"/>
    </row>
    <row r="57" spans="1:13" ht="16.5" customHeight="1">
      <c r="A57" s="3"/>
      <c r="B57" s="43"/>
      <c r="C57" s="24"/>
      <c r="D57" s="31"/>
      <c r="E57" s="17"/>
      <c r="F57" s="4"/>
      <c r="G57" s="17"/>
      <c r="H57" s="19"/>
      <c r="I57" s="19"/>
      <c r="J57" s="19"/>
      <c r="K57" s="19"/>
      <c r="L57" s="19"/>
      <c r="M57" s="2"/>
    </row>
    <row r="58" spans="1:13" ht="16.5" customHeight="1">
      <c r="A58" s="3"/>
      <c r="B58" s="43"/>
      <c r="C58" s="24"/>
      <c r="D58" s="38" t="s">
        <v>47</v>
      </c>
      <c r="E58" s="35">
        <f>E45+E46+E47+E48</f>
        <v>57349153.6655</v>
      </c>
      <c r="F58" s="35">
        <f>F40</f>
        <v>7053750</v>
      </c>
      <c r="G58" s="35">
        <f>G36+G43+G46</f>
        <v>17710320</v>
      </c>
      <c r="H58" s="19"/>
      <c r="I58" s="19"/>
      <c r="J58" s="19"/>
      <c r="K58" s="19"/>
      <c r="L58" s="19"/>
      <c r="M58" s="2"/>
    </row>
    <row r="59" spans="1:13" ht="16.5" customHeight="1">
      <c r="A59" s="3"/>
      <c r="B59" s="43"/>
      <c r="C59" s="53" t="s">
        <v>67</v>
      </c>
      <c r="D59" s="54"/>
      <c r="E59" s="17">
        <v>23506.3</v>
      </c>
      <c r="F59" s="4"/>
      <c r="G59" s="17"/>
      <c r="H59" s="19"/>
      <c r="I59" s="19"/>
      <c r="J59" s="19"/>
      <c r="K59" s="19"/>
      <c r="L59" s="19"/>
      <c r="M59" s="2"/>
    </row>
    <row r="60" spans="1:13" ht="16.5" customHeight="1">
      <c r="A60" s="3"/>
      <c r="B60" s="43"/>
      <c r="C60" s="24"/>
      <c r="D60" s="40" t="s">
        <v>68</v>
      </c>
      <c r="E60" s="17">
        <v>1191.9</v>
      </c>
      <c r="F60" s="4"/>
      <c r="G60" s="17"/>
      <c r="H60" s="19"/>
      <c r="I60" s="19"/>
      <c r="J60" s="19"/>
      <c r="K60" s="19"/>
      <c r="L60" s="19"/>
      <c r="M60" s="2"/>
    </row>
    <row r="61" spans="1:13" ht="16.5" customHeight="1">
      <c r="A61" s="3"/>
      <c r="B61" s="43"/>
      <c r="C61" s="24"/>
      <c r="D61" s="32" t="s">
        <v>46</v>
      </c>
      <c r="E61" s="27">
        <f>SUM(E59:E60)</f>
        <v>24698.2</v>
      </c>
      <c r="F61" s="17"/>
      <c r="G61" s="27"/>
      <c r="H61" s="19"/>
      <c r="I61" s="19"/>
      <c r="J61" s="19"/>
      <c r="K61" s="19"/>
      <c r="L61" s="19"/>
      <c r="M61" s="2"/>
    </row>
    <row r="62" spans="1:13" ht="16.5" customHeight="1">
      <c r="A62" s="3"/>
      <c r="B62" s="43"/>
      <c r="C62" s="24"/>
      <c r="D62" s="39" t="s">
        <v>43</v>
      </c>
      <c r="E62" s="34">
        <f>E58/E61</f>
        <v>2321.9972980014736</v>
      </c>
      <c r="F62" s="17"/>
      <c r="G62" s="17"/>
      <c r="H62" s="19"/>
      <c r="I62" s="19"/>
      <c r="J62" s="19"/>
      <c r="K62" s="19"/>
      <c r="L62" s="19"/>
      <c r="M62" s="2"/>
    </row>
  </sheetData>
  <mergeCells count="15">
    <mergeCell ref="C3:L5"/>
    <mergeCell ref="H44:K44"/>
    <mergeCell ref="H6:L6"/>
    <mergeCell ref="A6:D6"/>
    <mergeCell ref="C59:D59"/>
    <mergeCell ref="C46:D46"/>
    <mergeCell ref="C41:D41"/>
    <mergeCell ref="C42:D42"/>
    <mergeCell ref="C53:D53"/>
    <mergeCell ref="A52:D52"/>
    <mergeCell ref="N12:U17"/>
    <mergeCell ref="N11:O11"/>
    <mergeCell ref="C11:D11"/>
    <mergeCell ref="N20:U21"/>
    <mergeCell ref="N19:O19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Magnum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lshunina</dc:creator>
  <cp:keywords/>
  <dc:description/>
  <cp:lastModifiedBy>обявпшд.</cp:lastModifiedBy>
  <cp:lastPrinted>2010-08-10T08:46:20Z</cp:lastPrinted>
  <dcterms:created xsi:type="dcterms:W3CDTF">2010-03-23T08:35:26Z</dcterms:created>
  <dcterms:modified xsi:type="dcterms:W3CDTF">2010-08-11T11:27:31Z</dcterms:modified>
  <cp:category/>
  <cp:version/>
  <cp:contentType/>
  <cp:contentStatus/>
</cp:coreProperties>
</file>